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nwpart" sheetId="1" r:id="rId1"/>
  </sheets>
  <definedNames/>
  <calcPr fullCalcOnLoad="1"/>
</workbook>
</file>

<file path=xl/sharedStrings.xml><?xml version="1.0" encoding="utf-8"?>
<sst xmlns="http://schemas.openxmlformats.org/spreadsheetml/2006/main" count="409" uniqueCount="155">
  <si>
    <t>A0</t>
  </si>
  <si>
    <t>00000000:</t>
  </si>
  <si>
    <t>4E</t>
  </si>
  <si>
    <t>5F</t>
  </si>
  <si>
    <t>-</t>
  </si>
  <si>
    <t>6F</t>
  </si>
  <si>
    <t>.Nw_PaRtItIoN...</t>
  </si>
  <si>
    <t>00000010:</t>
  </si>
  <si>
    <t>7F</t>
  </si>
  <si>
    <t>6D</t>
  </si>
  <si>
    <t>2A</t>
  </si>
  <si>
    <t>00000020:</t>
  </si>
  <si>
    <t>00000030:</t>
  </si>
  <si>
    <t>00000040:</t>
  </si>
  <si>
    <t>00000050:</t>
  </si>
  <si>
    <t>00000060:</t>
  </si>
  <si>
    <t>00000070:</t>
  </si>
  <si>
    <t>00000080:</t>
  </si>
  <si>
    <t>00000090:</t>
  </si>
  <si>
    <t>000000A0:</t>
  </si>
  <si>
    <t>000000B0:</t>
  </si>
  <si>
    <t>F8</t>
  </si>
  <si>
    <t>D5</t>
  </si>
  <si>
    <t>5B</t>
  </si>
  <si>
    <t>D0</t>
  </si>
  <si>
    <t>7C</t>
  </si>
  <si>
    <t>1F</t>
  </si>
  <si>
    <t>EA</t>
  </si>
  <si>
    <t>BE</t>
  </si>
  <si>
    <t>B3</t>
  </si>
  <si>
    <t>3C</t>
  </si>
  <si>
    <t>CB</t>
  </si>
  <si>
    <t>4C</t>
  </si>
  <si>
    <t>B4</t>
  </si>
  <si>
    <t>F0</t>
  </si>
  <si>
    <t>B8</t>
  </si>
  <si>
    <t>4F</t>
  </si>
  <si>
    <t>7D</t>
  </si>
  <si>
    <t>AA</t>
  </si>
  <si>
    <t>6C</t>
  </si>
  <si>
    <t>4D</t>
  </si>
  <si>
    <t>B0</t>
  </si>
  <si>
    <t>E0</t>
  </si>
  <si>
    <t>ŕ... _x0001_..`_x0001_.. _x0001_..</t>
  </si>
  <si>
    <t>ŕ_x0001_.. _x0002_..`_x0002_......</t>
  </si>
  <si>
    <t>2B</t>
  </si>
  <si>
    <t>5C</t>
  </si>
  <si>
    <t>e_x0001_.."\_x0002_0_x0007_}*....</t>
  </si>
  <si>
    <t>.............ľ™_x0018_</t>
  </si>
  <si>
    <t>D6</t>
  </si>
  <si>
    <t>B2</t>
  </si>
  <si>
    <t>.#._x0011_˛_x001F_._x0001__x0002_đtŞ....</t>
  </si>
  <si>
    <t>HOTFIX001_x0007_}*.._x0001_.</t>
  </si>
  <si>
    <t>_x0008_ř_x0003__x0007__x0008_C\_x0002__x0018_&lt;.. ...</t>
  </si>
  <si>
    <t>MIRROR001_x0007_}*..°_x0002_</t>
  </si>
  <si>
    <t>_x0008_ř_x0003__x0007__x0001_._x0001_.._x001F_..ęmh+</t>
  </si>
  <si>
    <t>1_x0007_}*............</t>
  </si>
  <si>
    <t>".Nw_PaRtItIoN"</t>
  </si>
  <si>
    <t>000000...:</t>
  </si>
  <si>
    <t>DISK 0</t>
  </si>
  <si>
    <t>e_x0001_.."\_x0002_łvh+....</t>
  </si>
  <si>
    <t>DD</t>
  </si>
  <si>
    <t>..............e_x0002_</t>
  </si>
  <si>
    <t>D4</t>
  </si>
  <si>
    <t>P.._x0011_˛_x001F_._x0001__x0002_đtŞ....</t>
  </si>
  <si>
    <t>DISK 1</t>
  </si>
  <si>
    <t>e_x0001_.."\_x0002_.}h+....</t>
  </si>
  <si>
    <t>E2</t>
  </si>
  <si>
    <t>............€‰â`</t>
  </si>
  <si>
    <t>W.._x0011_˛_x001F_._x0001__x0002_đtŞ....</t>
  </si>
  <si>
    <t>Befbrk</t>
  </si>
  <si>
    <t>disk0</t>
  </si>
  <si>
    <t>HOTFIX00.vh+.._x0001_.</t>
  </si>
  <si>
    <t>disk1</t>
  </si>
  <si>
    <t>CC</t>
  </si>
  <si>
    <t>HOTFIX00.}h+.._x0001_.</t>
  </si>
  <si>
    <t>disk 0</t>
  </si>
  <si>
    <t>2B6876B4 is the new disk 0,</t>
  </si>
  <si>
    <t>1E</t>
  </si>
  <si>
    <t>MIRROR00.vh+.._x001E_.</t>
  </si>
  <si>
    <t>old disk 0 (2A7D0731) was removed</t>
  </si>
  <si>
    <t>_x0008_ř_x0003__x0007__x0001_._x0001_.._x001F_..E|h+</t>
  </si>
  <si>
    <t>1_x0007_}*.vh+........</t>
  </si>
  <si>
    <t>01=incomplete mirror group</t>
  </si>
  <si>
    <t>is incomplete with</t>
  </si>
  <si>
    <t xml:space="preserve"> as it was removed from the system</t>
  </si>
  <si>
    <t>newmirr2</t>
  </si>
  <si>
    <t>MIRROR00.vh+..O.</t>
  </si>
  <si>
    <t xml:space="preserve">new disk 1 (2B687DCC) installed </t>
  </si>
  <si>
    <t>7E</t>
  </si>
  <si>
    <t>_x0008_ř_x0003__x0007__x0002_._x0001_.._x001F_..[~h+</t>
  </si>
  <si>
    <t>.vh+.}h+........</t>
  </si>
  <si>
    <t>is now complete, with</t>
  </si>
  <si>
    <t>and</t>
  </si>
  <si>
    <t>syncing</t>
  </si>
  <si>
    <t>disk 1</t>
  </si>
  <si>
    <t>MIRROR00.}h+....</t>
  </si>
  <si>
    <t>sync ok</t>
  </si>
  <si>
    <t>disk 0 (2B6876B4) and</t>
  </si>
  <si>
    <t>MIRROR00.vh+..e.</t>
  </si>
  <si>
    <t>disk 1 (2B687DCC) now</t>
  </si>
  <si>
    <t>in sync</t>
  </si>
  <si>
    <t>_x0008_ř_x0003__x0007_.._x0001_.._x001F_..F„h+</t>
  </si>
  <si>
    <t>created (based on timestamp)</t>
  </si>
  <si>
    <t>MIRROR00.}h+..).</t>
  </si>
  <si>
    <t>NetWare Volumes.</t>
  </si>
  <si>
    <t>_x0002_...............</t>
  </si>
  <si>
    <t>_x0003_SYS............</t>
  </si>
  <si>
    <t>...._x0007__x0001_.. .....€.</t>
  </si>
  <si>
    <t>.._x0001_.............</t>
  </si>
  <si>
    <t>_x0010_............VOL</t>
  </si>
  <si>
    <t>15 number of volume segments [?]</t>
  </si>
  <si>
    <t>1...............</t>
  </si>
  <si>
    <t>18 starting block [?]</t>
  </si>
  <si>
    <t>DC</t>
  </si>
  <si>
    <t>_x0007__x0001_.. .€.hBÜ_x0001_„¸_x0003_.</t>
  </si>
  <si>
    <t>1C volume size in sectors [512/byte] (blocks/size)</t>
  </si>
  <si>
    <t>3B</t>
  </si>
  <si>
    <t>............;...</t>
  </si>
  <si>
    <t>20 volume size in blocks</t>
  </si>
  <si>
    <t>@...............</t>
  </si>
  <si>
    <t>??? 01 - number of partitions in the mirror???</t>
  </si>
  <si>
    <t>65 - partitioner type</t>
  </si>
  <si>
    <t>01 - partition type (lower byte)</t>
  </si>
  <si>
    <t>2C677559</t>
  </si>
  <si>
    <t>2A7D0731</t>
  </si>
  <si>
    <t>2579792D</t>
  </si>
  <si>
    <t>http://developer.novell.com/ndk/doc/clib/index.html?page=/ndk/doc/clib/mlti_enu/data/h7og9bk3.html</t>
  </si>
  <si>
    <t>00 "NetWare Volumes" - ASCIIZ ID string</t>
  </si>
  <si>
    <t>21 "SYS" - volume name, zero filled</t>
  </si>
  <si>
    <t>20 length of the following volume name, max 0F (15)</t>
  </si>
  <si>
    <t>,is</t>
  </si>
  <si>
    <t>means:</t>
  </si>
  <si>
    <t>14 block size (2^n-1)KB (3=4,4=8,5=16,6=32,7=64K)</t>
  </si>
  <si>
    <t>"MIRROR00" - ASCII ID string</t>
  </si>
  <si>
    <t>MIRROR - 1. Copy</t>
  </si>
  <si>
    <t>HOTFIX - 1. Copy</t>
  </si>
  <si>
    <t>"HOTFIX00" - ASCII ID string</t>
  </si>
  <si>
    <t>Volume table - (4 copies)</t>
  </si>
  <si>
    <t>Copy of partition table/MBR (0/0/1)</t>
  </si>
  <si>
    <t>14 - Beginning sector???</t>
  </si>
  <si>
    <t>18 - timestamp???</t>
  </si>
  <si>
    <t>".Nw_PaRtItIoN" - later on</t>
  </si>
  <si>
    <t>HOTFIX and MIRROR tables,</t>
  </si>
  <si>
    <t xml:space="preserve">  before breaking an incomplete mirror.</t>
  </si>
  <si>
    <t>hour</t>
  </si>
  <si>
    <t>minute</t>
  </si>
  <si>
    <t>year</t>
  </si>
  <si>
    <t>month</t>
  </si>
  <si>
    <t>day</t>
  </si>
  <si>
    <t>second</t>
  </si>
  <si>
    <t>C</t>
  </si>
  <si>
    <t>H</t>
  </si>
  <si>
    <t>S</t>
  </si>
  <si>
    <t>(Cylinder, Head, Sector)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</si>
</sst>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7">
    <font>
      <sz val="10"/>
      <name val="Arial CE"/>
      <family val="0"/>
    </font>
    <font>
      <sz val="10"/>
      <name val="Courier New CE"/>
      <family val="3"/>
    </font>
    <font>
      <sz val="10"/>
      <color indexed="8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ourier New CE"/>
      <family val="3"/>
    </font>
    <font>
      <b/>
      <u val="single"/>
      <sz val="10"/>
      <name val="Courier New CE"/>
      <family val="3"/>
    </font>
  </fonts>
  <fills count="1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3" borderId="0" xfId="0" applyNumberFormat="1" applyFont="1" applyFill="1" applyAlignment="1">
      <alignment horizontal="right"/>
    </xf>
    <xf numFmtId="172" fontId="1" fillId="4" borderId="0" xfId="0" applyNumberFormat="1" applyFont="1" applyFill="1" applyAlignment="1">
      <alignment horizontal="right"/>
    </xf>
    <xf numFmtId="172" fontId="1" fillId="5" borderId="0" xfId="0" applyNumberFormat="1" applyFont="1" applyFill="1" applyAlignment="1">
      <alignment horizontal="right"/>
    </xf>
    <xf numFmtId="172" fontId="1" fillId="6" borderId="0" xfId="0" applyNumberFormat="1" applyFont="1" applyFill="1" applyAlignment="1">
      <alignment horizontal="right"/>
    </xf>
    <xf numFmtId="172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2" fontId="1" fillId="7" borderId="0" xfId="0" applyNumberFormat="1" applyFont="1" applyFill="1" applyAlignment="1">
      <alignment horizontal="right"/>
    </xf>
    <xf numFmtId="172" fontId="1" fillId="7" borderId="0" xfId="0" applyNumberFormat="1" applyFont="1" applyFill="1" applyAlignment="1">
      <alignment/>
    </xf>
    <xf numFmtId="172" fontId="1" fillId="8" borderId="0" xfId="0" applyNumberFormat="1" applyFont="1" applyFill="1" applyAlignment="1">
      <alignment horizontal="right"/>
    </xf>
    <xf numFmtId="172" fontId="1" fillId="8" borderId="0" xfId="0" applyNumberFormat="1" applyFont="1" applyFill="1" applyAlignment="1">
      <alignment/>
    </xf>
    <xf numFmtId="172" fontId="1" fillId="5" borderId="0" xfId="0" applyNumberFormat="1" applyFont="1" applyFill="1" applyAlignment="1">
      <alignment/>
    </xf>
    <xf numFmtId="172" fontId="1" fillId="6" borderId="0" xfId="0" applyNumberFormat="1" applyFont="1" applyFill="1" applyAlignment="1">
      <alignment/>
    </xf>
    <xf numFmtId="172" fontId="1" fillId="9" borderId="0" xfId="0" applyNumberFormat="1" applyFont="1" applyFill="1" applyAlignment="1">
      <alignment horizontal="right"/>
    </xf>
    <xf numFmtId="172" fontId="1" fillId="10" borderId="0" xfId="0" applyNumberFormat="1" applyFont="1" applyFill="1" applyAlignment="1">
      <alignment horizontal="right"/>
    </xf>
    <xf numFmtId="172" fontId="1" fillId="11" borderId="0" xfId="0" applyNumberFormat="1" applyFont="1" applyFill="1" applyAlignment="1">
      <alignment horizontal="right"/>
    </xf>
    <xf numFmtId="172" fontId="1" fillId="12" borderId="0" xfId="0" applyNumberFormat="1" applyFont="1" applyFill="1" applyAlignment="1">
      <alignment horizontal="right"/>
    </xf>
    <xf numFmtId="172" fontId="1" fillId="10" borderId="0" xfId="0" applyNumberFormat="1" applyFont="1" applyFill="1" applyAlignment="1">
      <alignment/>
    </xf>
    <xf numFmtId="0" fontId="1" fillId="12" borderId="0" xfId="0" applyFont="1" applyFill="1" applyAlignment="1">
      <alignment/>
    </xf>
    <xf numFmtId="0" fontId="1" fillId="6" borderId="0" xfId="0" applyFont="1" applyFill="1" applyAlignment="1">
      <alignment/>
    </xf>
    <xf numFmtId="172" fontId="1" fillId="11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72" fontId="1" fillId="13" borderId="0" xfId="0" applyNumberFormat="1" applyFont="1" applyFill="1" applyAlignment="1">
      <alignment horizontal="right"/>
    </xf>
    <xf numFmtId="0" fontId="1" fillId="1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14" borderId="0" xfId="0" applyFont="1" applyFill="1" applyAlignment="1">
      <alignment/>
    </xf>
    <xf numFmtId="172" fontId="1" fillId="14" borderId="0" xfId="0" applyNumberFormat="1" applyFont="1" applyFill="1" applyAlignment="1">
      <alignment horizontal="right"/>
    </xf>
    <xf numFmtId="172" fontId="1" fillId="15" borderId="0" xfId="0" applyNumberFormat="1" applyFont="1" applyFill="1" applyAlignment="1">
      <alignment horizontal="right"/>
    </xf>
    <xf numFmtId="172" fontId="1" fillId="15" borderId="0" xfId="0" applyNumberFormat="1" applyFont="1" applyFill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17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0" xfId="0" applyFont="1" applyFill="1" applyAlignment="1">
      <alignment/>
    </xf>
    <xf numFmtId="172" fontId="1" fillId="16" borderId="0" xfId="0" applyNumberFormat="1" applyFont="1" applyFill="1" applyAlignment="1">
      <alignment horizontal="right"/>
    </xf>
    <xf numFmtId="172" fontId="1" fillId="16" borderId="0" xfId="0" applyNumberFormat="1" applyFont="1" applyFill="1" applyAlignment="1">
      <alignment/>
    </xf>
    <xf numFmtId="0" fontId="1" fillId="3" borderId="0" xfId="0" applyFont="1" applyFill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99</xdr:row>
      <xdr:rowOff>0</xdr:rowOff>
    </xdr:from>
    <xdr:to>
      <xdr:col>19</xdr:col>
      <xdr:colOff>542925</xdr:colOff>
      <xdr:row>109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6887825"/>
          <a:ext cx="4829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veloper.novell.com/ndk/doc/clib/index.html?page=/ndk/doc/clib/mlti_enu/data/h7og9bk3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workbookViewId="0" topLeftCell="A1">
      <pane xSplit="1" ySplit="20" topLeftCell="B10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14" sqref="B114"/>
    </sheetView>
  </sheetViews>
  <sheetFormatPr defaultColWidth="9.00390625" defaultRowHeight="12.75"/>
  <cols>
    <col min="1" max="1" width="12.375" style="1" customWidth="1"/>
    <col min="2" max="2" width="4.375" style="2" bestFit="1" customWidth="1"/>
    <col min="3" max="19" width="3.75390625" style="2" customWidth="1"/>
    <col min="20" max="20" width="20.75390625" style="1" customWidth="1"/>
    <col min="21" max="21" width="61.00390625" style="1" bestFit="1" customWidth="1"/>
    <col min="22" max="22" width="12.75390625" style="1" customWidth="1"/>
    <col min="23" max="24" width="9.125" style="1" customWidth="1"/>
    <col min="25" max="25" width="13.75390625" style="1" customWidth="1"/>
    <col min="26" max="26" width="13.75390625" style="1" bestFit="1" customWidth="1"/>
    <col min="27" max="16384" width="9.125" style="1" customWidth="1"/>
  </cols>
  <sheetData>
    <row r="1" spans="1:5" ht="13.5">
      <c r="A1" s="36" t="s">
        <v>151</v>
      </c>
      <c r="B1" s="2" t="s">
        <v>152</v>
      </c>
      <c r="C1" s="2" t="s">
        <v>153</v>
      </c>
      <c r="E1" s="3" t="s">
        <v>154</v>
      </c>
    </row>
    <row r="2" spans="1:21" ht="13.5">
      <c r="A2" s="1">
        <v>32</v>
      </c>
      <c r="B2" s="2">
        <v>0</v>
      </c>
      <c r="C2" s="2">
        <v>1</v>
      </c>
      <c r="U2" s="1" t="s">
        <v>57</v>
      </c>
    </row>
    <row r="3" spans="1:20" ht="13.5">
      <c r="A3" s="1" t="s">
        <v>1</v>
      </c>
      <c r="B3" s="2">
        <v>0</v>
      </c>
      <c r="C3" s="2" t="s">
        <v>2</v>
      </c>
      <c r="D3" s="2">
        <v>77</v>
      </c>
      <c r="E3" s="2" t="s">
        <v>3</v>
      </c>
      <c r="F3" s="2">
        <v>50</v>
      </c>
      <c r="G3" s="2">
        <v>61</v>
      </c>
      <c r="H3" s="2">
        <v>52</v>
      </c>
      <c r="I3" s="2">
        <v>74</v>
      </c>
      <c r="J3" s="2" t="s">
        <v>4</v>
      </c>
      <c r="K3" s="2">
        <v>49</v>
      </c>
      <c r="L3" s="2">
        <v>74</v>
      </c>
      <c r="M3" s="2">
        <v>49</v>
      </c>
      <c r="N3" s="2" t="s">
        <v>5</v>
      </c>
      <c r="O3" s="2" t="s">
        <v>2</v>
      </c>
      <c r="P3" s="2">
        <v>0</v>
      </c>
      <c r="Q3" s="2">
        <v>0</v>
      </c>
      <c r="R3" s="2">
        <v>0</v>
      </c>
      <c r="T3" s="1" t="s">
        <v>6</v>
      </c>
    </row>
    <row r="4" spans="1:21" ht="13.5">
      <c r="A4" s="1" t="s">
        <v>7</v>
      </c>
      <c r="B4" s="19">
        <v>65</v>
      </c>
      <c r="C4" s="19">
        <v>1</v>
      </c>
      <c r="D4" s="2">
        <v>0</v>
      </c>
      <c r="E4" s="2">
        <v>0</v>
      </c>
      <c r="F4" s="32">
        <v>22</v>
      </c>
      <c r="G4" s="32" t="s">
        <v>8</v>
      </c>
      <c r="H4" s="32" t="s">
        <v>46</v>
      </c>
      <c r="I4" s="32">
        <v>2</v>
      </c>
      <c r="J4" s="2" t="s">
        <v>4</v>
      </c>
      <c r="K4" s="42">
        <v>30</v>
      </c>
      <c r="L4" s="42">
        <v>7</v>
      </c>
      <c r="M4" s="42" t="s">
        <v>37</v>
      </c>
      <c r="N4" s="42" t="s">
        <v>10</v>
      </c>
      <c r="O4" s="2">
        <v>0</v>
      </c>
      <c r="P4" s="2">
        <v>0</v>
      </c>
      <c r="Q4" s="2">
        <v>0</v>
      </c>
      <c r="R4" s="2">
        <v>0</v>
      </c>
      <c r="T4" s="1" t="s">
        <v>47</v>
      </c>
      <c r="U4" s="24" t="s">
        <v>122</v>
      </c>
    </row>
    <row r="5" spans="1:21" ht="13.5">
      <c r="A5" s="1" t="s">
        <v>58</v>
      </c>
      <c r="U5" s="24" t="s">
        <v>123</v>
      </c>
    </row>
    <row r="6" spans="1:21" ht="13.5">
      <c r="A6" s="1" t="s">
        <v>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 t="s">
        <v>4</v>
      </c>
      <c r="K6" s="2">
        <v>0</v>
      </c>
      <c r="L6" s="2">
        <v>0</v>
      </c>
      <c r="M6" s="2">
        <v>0</v>
      </c>
      <c r="N6" s="2">
        <v>0</v>
      </c>
      <c r="O6" s="17">
        <v>0</v>
      </c>
      <c r="P6" s="17" t="s">
        <v>28</v>
      </c>
      <c r="Q6" s="17">
        <v>99</v>
      </c>
      <c r="R6" s="17">
        <v>18</v>
      </c>
      <c r="T6" s="1" t="s">
        <v>48</v>
      </c>
      <c r="U6" s="33" t="s">
        <v>140</v>
      </c>
    </row>
    <row r="7" spans="1:21" ht="13.5">
      <c r="A7" s="1" t="s">
        <v>20</v>
      </c>
      <c r="B7" s="17" t="s">
        <v>49</v>
      </c>
      <c r="C7" s="17">
        <v>23</v>
      </c>
      <c r="D7" s="17" t="s">
        <v>22</v>
      </c>
      <c r="E7" s="17">
        <v>11</v>
      </c>
      <c r="F7" s="2" t="s">
        <v>50</v>
      </c>
      <c r="G7" s="2" t="s">
        <v>26</v>
      </c>
      <c r="H7" s="2">
        <v>0</v>
      </c>
      <c r="I7" s="2">
        <v>1</v>
      </c>
      <c r="J7" s="2" t="s">
        <v>4</v>
      </c>
      <c r="K7" s="2">
        <v>2</v>
      </c>
      <c r="L7" s="2" t="s">
        <v>34</v>
      </c>
      <c r="M7" s="2">
        <v>74</v>
      </c>
      <c r="N7" s="2" t="s">
        <v>38</v>
      </c>
      <c r="O7" s="2">
        <v>0</v>
      </c>
      <c r="P7" s="2">
        <v>0</v>
      </c>
      <c r="Q7" s="2">
        <v>0</v>
      </c>
      <c r="R7" s="2">
        <v>0</v>
      </c>
      <c r="T7" s="1" t="s">
        <v>51</v>
      </c>
      <c r="U7" s="43" t="s">
        <v>141</v>
      </c>
    </row>
    <row r="9" spans="1:21" ht="13.5">
      <c r="A9" s="1">
        <v>32</v>
      </c>
      <c r="B9" s="2">
        <v>0</v>
      </c>
      <c r="C9" s="2">
        <v>2</v>
      </c>
      <c r="U9" s="3" t="s">
        <v>139</v>
      </c>
    </row>
    <row r="10" ht="13.5">
      <c r="U10" s="3"/>
    </row>
    <row r="11" spans="1:21" ht="13.5">
      <c r="A11" s="1">
        <v>32</v>
      </c>
      <c r="B11" s="2">
        <v>0</v>
      </c>
      <c r="C11" s="2">
        <v>33</v>
      </c>
      <c r="U11" s="40" t="s">
        <v>136</v>
      </c>
    </row>
    <row r="12" spans="1:21" ht="13.5">
      <c r="A12" s="1" t="s">
        <v>1</v>
      </c>
      <c r="B12" s="4">
        <v>48</v>
      </c>
      <c r="C12" s="4" t="s">
        <v>36</v>
      </c>
      <c r="D12" s="4">
        <v>54</v>
      </c>
      <c r="E12" s="4">
        <v>46</v>
      </c>
      <c r="F12" s="4">
        <v>49</v>
      </c>
      <c r="G12" s="4">
        <v>58</v>
      </c>
      <c r="H12" s="4">
        <v>30</v>
      </c>
      <c r="I12" s="4">
        <v>30</v>
      </c>
      <c r="J12" s="2" t="s">
        <v>4</v>
      </c>
      <c r="K12" s="5">
        <v>31</v>
      </c>
      <c r="L12" s="5">
        <v>7</v>
      </c>
      <c r="M12" s="5" t="s">
        <v>37</v>
      </c>
      <c r="N12" s="5" t="s">
        <v>10</v>
      </c>
      <c r="O12" s="2">
        <v>0</v>
      </c>
      <c r="P12" s="2">
        <v>0</v>
      </c>
      <c r="Q12" s="2">
        <v>1</v>
      </c>
      <c r="R12" s="2">
        <v>0</v>
      </c>
      <c r="T12" s="1" t="s">
        <v>52</v>
      </c>
      <c r="U12" s="10" t="s">
        <v>137</v>
      </c>
    </row>
    <row r="13" spans="1:21" ht="13.5">
      <c r="A13" s="1" t="s">
        <v>7</v>
      </c>
      <c r="B13" s="6">
        <v>8</v>
      </c>
      <c r="C13" s="6" t="s">
        <v>21</v>
      </c>
      <c r="D13" s="6">
        <v>3</v>
      </c>
      <c r="E13" s="6">
        <v>7</v>
      </c>
      <c r="F13" s="2">
        <v>8</v>
      </c>
      <c r="G13" s="2">
        <v>43</v>
      </c>
      <c r="H13" s="2" t="s">
        <v>46</v>
      </c>
      <c r="I13" s="2">
        <v>2</v>
      </c>
      <c r="J13" s="2" t="s">
        <v>4</v>
      </c>
      <c r="K13" s="11">
        <v>18</v>
      </c>
      <c r="L13" s="11" t="s">
        <v>30</v>
      </c>
      <c r="M13" s="11">
        <v>0</v>
      </c>
      <c r="N13" s="11">
        <v>0</v>
      </c>
      <c r="O13" s="2" t="s">
        <v>0</v>
      </c>
      <c r="P13" s="2">
        <v>0</v>
      </c>
      <c r="Q13" s="2">
        <v>0</v>
      </c>
      <c r="R13" s="2">
        <v>0</v>
      </c>
      <c r="T13" s="1" t="s">
        <v>53</v>
      </c>
      <c r="U13" s="9" t="str">
        <f>TEXT(N12,"00")&amp;TEXT(M12,"00")&amp;TEXT(L12,"00")&amp;TEXT(K12,"00")&amp;" - Hotfix Identifier"</f>
        <v>2A7D0731 - Hotfix Identifier</v>
      </c>
    </row>
    <row r="14" spans="1:21" ht="13.5">
      <c r="A14" s="1" t="s">
        <v>11</v>
      </c>
      <c r="B14" s="2" t="s">
        <v>42</v>
      </c>
      <c r="C14" s="2">
        <v>0</v>
      </c>
      <c r="D14" s="2">
        <v>0</v>
      </c>
      <c r="E14" s="2">
        <v>0</v>
      </c>
      <c r="F14" s="2">
        <v>20</v>
      </c>
      <c r="G14" s="2">
        <v>1</v>
      </c>
      <c r="H14" s="2">
        <v>0</v>
      </c>
      <c r="I14" s="2">
        <v>0</v>
      </c>
      <c r="J14" s="2" t="s">
        <v>4</v>
      </c>
      <c r="K14" s="2">
        <v>60</v>
      </c>
      <c r="L14" s="2">
        <v>1</v>
      </c>
      <c r="M14" s="2">
        <v>0</v>
      </c>
      <c r="N14" s="2">
        <v>0</v>
      </c>
      <c r="O14" s="2" t="s">
        <v>0</v>
      </c>
      <c r="P14" s="2">
        <v>1</v>
      </c>
      <c r="Q14" s="2">
        <v>0</v>
      </c>
      <c r="R14" s="2">
        <v>0</v>
      </c>
      <c r="T14" s="1" t="s">
        <v>43</v>
      </c>
      <c r="U14" s="12" t="str">
        <f>TEXT(N13,"00")&amp;TEXT(M13,"00")&amp;TEXT(L13,"00")&amp;TEXT(K13,"00")&amp;" - Hotfix Offset"</f>
        <v>00003C18 - Hotfix Offset</v>
      </c>
    </row>
    <row r="15" spans="1:20" ht="13.5">
      <c r="A15" s="1" t="s">
        <v>12</v>
      </c>
      <c r="B15" s="2" t="s">
        <v>42</v>
      </c>
      <c r="C15" s="2">
        <v>1</v>
      </c>
      <c r="D15" s="2">
        <v>0</v>
      </c>
      <c r="E15" s="2">
        <v>0</v>
      </c>
      <c r="F15" s="2">
        <v>20</v>
      </c>
      <c r="G15" s="2">
        <v>2</v>
      </c>
      <c r="H15" s="2">
        <v>0</v>
      </c>
      <c r="I15" s="2">
        <v>0</v>
      </c>
      <c r="J15" s="2" t="s">
        <v>4</v>
      </c>
      <c r="K15" s="2">
        <v>60</v>
      </c>
      <c r="L15" s="2">
        <v>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T15" s="1" t="s">
        <v>44</v>
      </c>
    </row>
    <row r="16" spans="1:22" ht="13.5">
      <c r="A16" s="1">
        <f>1895-(7*256+3)</f>
        <v>100</v>
      </c>
      <c r="B16" s="1">
        <f>1923-(7*256+3)</f>
        <v>128</v>
      </c>
      <c r="T16" s="2"/>
      <c r="U16" s="2"/>
      <c r="V16" s="2"/>
    </row>
    <row r="17" spans="1:22" ht="13.5">
      <c r="A17" s="1">
        <v>32</v>
      </c>
      <c r="B17" s="2">
        <v>0</v>
      </c>
      <c r="C17" s="2">
        <v>34</v>
      </c>
      <c r="U17" s="40" t="s">
        <v>135</v>
      </c>
      <c r="V17" s="2"/>
    </row>
    <row r="18" spans="1:22" ht="13.5">
      <c r="A18" s="1" t="s">
        <v>1</v>
      </c>
      <c r="B18" s="7" t="s">
        <v>40</v>
      </c>
      <c r="C18" s="7">
        <v>49</v>
      </c>
      <c r="D18" s="7">
        <v>52</v>
      </c>
      <c r="E18" s="7">
        <v>52</v>
      </c>
      <c r="F18" s="7" t="s">
        <v>36</v>
      </c>
      <c r="G18" s="7">
        <v>52</v>
      </c>
      <c r="H18" s="7">
        <v>30</v>
      </c>
      <c r="I18" s="7">
        <v>30</v>
      </c>
      <c r="J18" s="2" t="s">
        <v>4</v>
      </c>
      <c r="K18" s="5">
        <v>31</v>
      </c>
      <c r="L18" s="5">
        <v>7</v>
      </c>
      <c r="M18" s="5" t="s">
        <v>37</v>
      </c>
      <c r="N18" s="5" t="s">
        <v>10</v>
      </c>
      <c r="O18" s="2">
        <v>0</v>
      </c>
      <c r="P18" s="2">
        <v>0</v>
      </c>
      <c r="Q18" s="2" t="s">
        <v>41</v>
      </c>
      <c r="R18" s="2">
        <v>2</v>
      </c>
      <c r="T18" s="1" t="s">
        <v>54</v>
      </c>
      <c r="U18" s="15" t="s">
        <v>134</v>
      </c>
      <c r="V18" s="2"/>
    </row>
    <row r="19" spans="1:22" ht="13.5">
      <c r="A19" s="1" t="s">
        <v>7</v>
      </c>
      <c r="B19" s="6">
        <v>8</v>
      </c>
      <c r="C19" s="6" t="s">
        <v>21</v>
      </c>
      <c r="D19" s="6">
        <v>3</v>
      </c>
      <c r="E19" s="6">
        <v>7</v>
      </c>
      <c r="F19" s="8">
        <v>1</v>
      </c>
      <c r="G19" s="2">
        <v>0</v>
      </c>
      <c r="H19" s="2">
        <v>1</v>
      </c>
      <c r="I19" s="2">
        <v>0</v>
      </c>
      <c r="J19" s="2" t="s">
        <v>4</v>
      </c>
      <c r="K19" s="2" t="s">
        <v>24</v>
      </c>
      <c r="L19" s="2" t="s">
        <v>26</v>
      </c>
      <c r="M19" s="2">
        <v>0</v>
      </c>
      <c r="N19" s="2">
        <v>0</v>
      </c>
      <c r="O19" s="13" t="s">
        <v>27</v>
      </c>
      <c r="P19" s="13" t="s">
        <v>9</v>
      </c>
      <c r="Q19" s="13">
        <v>68</v>
      </c>
      <c r="R19" s="13" t="s">
        <v>45</v>
      </c>
      <c r="T19" s="1" t="s">
        <v>55</v>
      </c>
      <c r="U19" s="14" t="str">
        <f>TEXT(R19,"00")&amp;TEXT(Q19,"00")&amp;TEXT(P19,"00")&amp;TEXT(O19,"00")&amp;" - Mirror Group ID"</f>
        <v>2B686DEA - Mirror Group ID</v>
      </c>
      <c r="V19" s="2"/>
    </row>
    <row r="20" spans="1:20" ht="13.5">
      <c r="A20" s="1" t="s">
        <v>11</v>
      </c>
      <c r="B20" s="5">
        <v>31</v>
      </c>
      <c r="C20" s="5">
        <v>7</v>
      </c>
      <c r="D20" s="5" t="s">
        <v>37</v>
      </c>
      <c r="E20" s="5" t="s">
        <v>10</v>
      </c>
      <c r="F20" s="2">
        <v>0</v>
      </c>
      <c r="G20" s="2">
        <v>0</v>
      </c>
      <c r="H20" s="2">
        <v>0</v>
      </c>
      <c r="I20" s="2">
        <v>0</v>
      </c>
      <c r="J20" s="2" t="s">
        <v>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T20" s="1" t="s">
        <v>56</v>
      </c>
    </row>
    <row r="22" spans="1:3" ht="13.5">
      <c r="A22" s="1">
        <v>32</v>
      </c>
      <c r="B22" s="2">
        <v>0</v>
      </c>
      <c r="C22" s="2">
        <v>1</v>
      </c>
    </row>
    <row r="23" spans="1:21" ht="13.5">
      <c r="A23" s="1" t="s">
        <v>59</v>
      </c>
      <c r="U23" s="1" t="s">
        <v>142</v>
      </c>
    </row>
    <row r="24" spans="1:20" ht="13.5">
      <c r="A24" s="1" t="s">
        <v>1</v>
      </c>
      <c r="B24" s="2">
        <v>0</v>
      </c>
      <c r="C24" s="2" t="s">
        <v>2</v>
      </c>
      <c r="D24" s="2">
        <v>77</v>
      </c>
      <c r="E24" s="2" t="s">
        <v>3</v>
      </c>
      <c r="F24" s="2">
        <v>50</v>
      </c>
      <c r="G24" s="2">
        <v>61</v>
      </c>
      <c r="H24" s="2">
        <v>52</v>
      </c>
      <c r="I24" s="2">
        <v>74</v>
      </c>
      <c r="J24" s="2" t="s">
        <v>4</v>
      </c>
      <c r="K24" s="2">
        <v>49</v>
      </c>
      <c r="L24" s="2">
        <v>74</v>
      </c>
      <c r="M24" s="2">
        <v>49</v>
      </c>
      <c r="N24" s="2" t="s">
        <v>5</v>
      </c>
      <c r="O24" s="2" t="s">
        <v>2</v>
      </c>
      <c r="P24" s="2">
        <v>0</v>
      </c>
      <c r="Q24" s="2">
        <v>0</v>
      </c>
      <c r="R24" s="2">
        <v>0</v>
      </c>
      <c r="T24" s="1" t="s">
        <v>6</v>
      </c>
    </row>
    <row r="25" spans="1:20" ht="13.5">
      <c r="A25" s="1" t="s">
        <v>7</v>
      </c>
      <c r="B25" s="2">
        <v>65</v>
      </c>
      <c r="C25" s="2">
        <v>1</v>
      </c>
      <c r="D25" s="2">
        <v>0</v>
      </c>
      <c r="E25" s="2">
        <v>0</v>
      </c>
      <c r="F25" s="2">
        <v>22</v>
      </c>
      <c r="G25" s="2" t="s">
        <v>8</v>
      </c>
      <c r="H25" s="2" t="s">
        <v>46</v>
      </c>
      <c r="I25" s="2">
        <v>2</v>
      </c>
      <c r="J25" s="2" t="s">
        <v>4</v>
      </c>
      <c r="K25" s="42" t="s">
        <v>29</v>
      </c>
      <c r="L25" s="42">
        <v>76</v>
      </c>
      <c r="M25" s="42">
        <v>68</v>
      </c>
      <c r="N25" s="42" t="s">
        <v>45</v>
      </c>
      <c r="O25" s="2">
        <v>0</v>
      </c>
      <c r="P25" s="2">
        <v>0</v>
      </c>
      <c r="Q25" s="2">
        <v>0</v>
      </c>
      <c r="R25" s="2">
        <v>0</v>
      </c>
      <c r="T25" s="1" t="s">
        <v>60</v>
      </c>
    </row>
    <row r="26" ht="13.5">
      <c r="A26" s="1" t="s">
        <v>58</v>
      </c>
    </row>
    <row r="27" spans="1:20" ht="13.5">
      <c r="A27" s="1" t="s">
        <v>19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 t="s">
        <v>4</v>
      </c>
      <c r="K27" s="2">
        <v>0</v>
      </c>
      <c r="L27" s="2">
        <v>0</v>
      </c>
      <c r="M27" s="2">
        <v>0</v>
      </c>
      <c r="N27" s="2">
        <v>0</v>
      </c>
      <c r="O27" s="17">
        <v>0</v>
      </c>
      <c r="P27" s="17" t="s">
        <v>61</v>
      </c>
      <c r="Q27" s="17">
        <v>65</v>
      </c>
      <c r="R27" s="17">
        <v>2</v>
      </c>
      <c r="T27" s="1" t="s">
        <v>62</v>
      </c>
    </row>
    <row r="28" spans="1:20" ht="13.5">
      <c r="A28" s="1" t="s">
        <v>20</v>
      </c>
      <c r="B28" s="17">
        <v>50</v>
      </c>
      <c r="C28" s="17" t="s">
        <v>63</v>
      </c>
      <c r="D28" s="17" t="s">
        <v>22</v>
      </c>
      <c r="E28" s="17">
        <v>11</v>
      </c>
      <c r="F28" s="2" t="s">
        <v>50</v>
      </c>
      <c r="G28" s="2" t="s">
        <v>26</v>
      </c>
      <c r="H28" s="2">
        <v>0</v>
      </c>
      <c r="I28" s="2">
        <v>1</v>
      </c>
      <c r="J28" s="2" t="s">
        <v>4</v>
      </c>
      <c r="K28" s="2">
        <v>2</v>
      </c>
      <c r="L28" s="2" t="s">
        <v>34</v>
      </c>
      <c r="M28" s="2">
        <v>74</v>
      </c>
      <c r="N28" s="2" t="s">
        <v>38</v>
      </c>
      <c r="O28" s="2">
        <v>0</v>
      </c>
      <c r="P28" s="2">
        <v>0</v>
      </c>
      <c r="Q28" s="2">
        <v>0</v>
      </c>
      <c r="R28" s="2">
        <v>0</v>
      </c>
      <c r="T28" s="1" t="s">
        <v>64</v>
      </c>
    </row>
    <row r="29" ht="13.5">
      <c r="A29" s="1" t="s">
        <v>65</v>
      </c>
    </row>
    <row r="30" spans="1:20" ht="13.5">
      <c r="A30" s="1" t="s">
        <v>1</v>
      </c>
      <c r="B30" s="2">
        <v>0</v>
      </c>
      <c r="C30" s="2" t="s">
        <v>2</v>
      </c>
      <c r="D30" s="2">
        <v>77</v>
      </c>
      <c r="E30" s="2" t="s">
        <v>3</v>
      </c>
      <c r="F30" s="2">
        <v>50</v>
      </c>
      <c r="G30" s="2">
        <v>61</v>
      </c>
      <c r="H30" s="2">
        <v>52</v>
      </c>
      <c r="I30" s="2">
        <v>74</v>
      </c>
      <c r="J30" s="2" t="s">
        <v>4</v>
      </c>
      <c r="K30" s="2">
        <v>49</v>
      </c>
      <c r="L30" s="2">
        <v>74</v>
      </c>
      <c r="M30" s="2">
        <v>49</v>
      </c>
      <c r="N30" s="2" t="s">
        <v>5</v>
      </c>
      <c r="O30" s="2" t="s">
        <v>2</v>
      </c>
      <c r="P30" s="2">
        <v>0</v>
      </c>
      <c r="Q30" s="2">
        <v>0</v>
      </c>
      <c r="R30" s="2">
        <v>0</v>
      </c>
      <c r="T30" s="1" t="s">
        <v>6</v>
      </c>
    </row>
    <row r="31" spans="1:20" ht="13.5">
      <c r="A31" s="1" t="s">
        <v>7</v>
      </c>
      <c r="B31" s="2">
        <v>65</v>
      </c>
      <c r="C31" s="2">
        <v>1</v>
      </c>
      <c r="D31" s="2">
        <v>0</v>
      </c>
      <c r="E31" s="2">
        <v>0</v>
      </c>
      <c r="F31" s="2">
        <v>22</v>
      </c>
      <c r="G31" s="2" t="s">
        <v>8</v>
      </c>
      <c r="H31" s="2" t="s">
        <v>46</v>
      </c>
      <c r="I31" s="2">
        <v>2</v>
      </c>
      <c r="J31" s="2" t="s">
        <v>4</v>
      </c>
      <c r="K31" s="42" t="s">
        <v>31</v>
      </c>
      <c r="L31" s="42" t="s">
        <v>37</v>
      </c>
      <c r="M31" s="42">
        <v>68</v>
      </c>
      <c r="N31" s="42" t="s">
        <v>45</v>
      </c>
      <c r="O31" s="2">
        <v>0</v>
      </c>
      <c r="P31" s="2">
        <v>0</v>
      </c>
      <c r="Q31" s="2">
        <v>0</v>
      </c>
      <c r="R31" s="2">
        <v>0</v>
      </c>
      <c r="T31" s="1" t="s">
        <v>66</v>
      </c>
    </row>
    <row r="32" ht="13.5">
      <c r="A32" s="1" t="s">
        <v>58</v>
      </c>
    </row>
    <row r="33" spans="1:20" ht="13.5">
      <c r="A33" s="1" t="s">
        <v>19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 t="s">
        <v>4</v>
      </c>
      <c r="K33" s="2">
        <v>0</v>
      </c>
      <c r="L33" s="2">
        <v>0</v>
      </c>
      <c r="M33" s="2">
        <v>0</v>
      </c>
      <c r="N33" s="2">
        <v>0</v>
      </c>
      <c r="O33" s="17">
        <v>80</v>
      </c>
      <c r="P33" s="17">
        <v>89</v>
      </c>
      <c r="Q33" s="17" t="s">
        <v>67</v>
      </c>
      <c r="R33" s="17">
        <v>60</v>
      </c>
      <c r="T33" s="1" t="s">
        <v>68</v>
      </c>
    </row>
    <row r="34" spans="1:20" ht="13.5">
      <c r="A34" s="1" t="s">
        <v>20</v>
      </c>
      <c r="B34" s="17">
        <v>57</v>
      </c>
      <c r="C34" s="17" t="s">
        <v>63</v>
      </c>
      <c r="D34" s="17" t="s">
        <v>22</v>
      </c>
      <c r="E34" s="17">
        <v>11</v>
      </c>
      <c r="F34" s="2" t="s">
        <v>50</v>
      </c>
      <c r="G34" s="2" t="s">
        <v>26</v>
      </c>
      <c r="H34" s="2">
        <v>0</v>
      </c>
      <c r="I34" s="2">
        <v>1</v>
      </c>
      <c r="J34" s="2" t="s">
        <v>4</v>
      </c>
      <c r="K34" s="2">
        <v>2</v>
      </c>
      <c r="L34" s="2" t="s">
        <v>34</v>
      </c>
      <c r="M34" s="2">
        <v>74</v>
      </c>
      <c r="N34" s="2" t="s">
        <v>38</v>
      </c>
      <c r="O34" s="2">
        <v>0</v>
      </c>
      <c r="P34" s="2">
        <v>0</v>
      </c>
      <c r="Q34" s="2">
        <v>0</v>
      </c>
      <c r="R34" s="2">
        <v>0</v>
      </c>
      <c r="T34" s="1" t="s">
        <v>69</v>
      </c>
    </row>
    <row r="35" spans="1:18" ht="13.5">
      <c r="A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1" ht="13.5">
      <c r="A36" s="40" t="s">
        <v>70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U36" s="39" t="s">
        <v>143</v>
      </c>
    </row>
    <row r="37" spans="1:21" ht="13.5">
      <c r="A37" s="39" t="s">
        <v>71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U37" s="39" t="s">
        <v>144</v>
      </c>
    </row>
    <row r="38" spans="1:20" ht="13.5">
      <c r="A38" s="1" t="s">
        <v>1</v>
      </c>
      <c r="B38" s="2">
        <v>48</v>
      </c>
      <c r="C38" s="2" t="s">
        <v>36</v>
      </c>
      <c r="D38" s="2">
        <v>54</v>
      </c>
      <c r="E38" s="2">
        <v>46</v>
      </c>
      <c r="F38" s="2">
        <v>49</v>
      </c>
      <c r="G38" s="2">
        <v>58</v>
      </c>
      <c r="H38" s="2">
        <v>30</v>
      </c>
      <c r="I38" s="2">
        <v>30</v>
      </c>
      <c r="J38" s="2" t="s">
        <v>4</v>
      </c>
      <c r="K38" s="17" t="s">
        <v>33</v>
      </c>
      <c r="L38" s="17">
        <v>76</v>
      </c>
      <c r="M38" s="17">
        <v>68</v>
      </c>
      <c r="N38" s="17" t="s">
        <v>45</v>
      </c>
      <c r="O38" s="2">
        <v>0</v>
      </c>
      <c r="P38" s="2">
        <v>0</v>
      </c>
      <c r="Q38" s="2">
        <v>1</v>
      </c>
      <c r="R38" s="2">
        <v>0</v>
      </c>
      <c r="T38" s="1" t="s">
        <v>72</v>
      </c>
    </row>
    <row r="39" spans="1:20" ht="13.5">
      <c r="A39" s="1" t="s">
        <v>7</v>
      </c>
      <c r="B39" s="2">
        <v>8</v>
      </c>
      <c r="C39" s="2" t="s">
        <v>21</v>
      </c>
      <c r="D39" s="2">
        <v>3</v>
      </c>
      <c r="E39" s="2">
        <v>7</v>
      </c>
      <c r="F39" s="2">
        <v>8</v>
      </c>
      <c r="G39" s="2">
        <v>43</v>
      </c>
      <c r="H39" s="2" t="s">
        <v>46</v>
      </c>
      <c r="I39" s="2">
        <v>2</v>
      </c>
      <c r="J39" s="2" t="s">
        <v>4</v>
      </c>
      <c r="K39" s="2">
        <v>18</v>
      </c>
      <c r="L39" s="2" t="s">
        <v>30</v>
      </c>
      <c r="M39" s="2">
        <v>0</v>
      </c>
      <c r="N39" s="2">
        <v>0</v>
      </c>
      <c r="O39" s="2" t="s">
        <v>0</v>
      </c>
      <c r="P39" s="2">
        <v>0</v>
      </c>
      <c r="Q39" s="2">
        <v>0</v>
      </c>
      <c r="R39" s="2">
        <v>0</v>
      </c>
      <c r="T39" s="1" t="s">
        <v>53</v>
      </c>
    </row>
    <row r="40" spans="1:20" ht="13.5">
      <c r="A40" s="1" t="s">
        <v>11</v>
      </c>
      <c r="B40" s="2" t="s">
        <v>42</v>
      </c>
      <c r="C40" s="2">
        <v>0</v>
      </c>
      <c r="D40" s="2">
        <v>0</v>
      </c>
      <c r="E40" s="2">
        <v>0</v>
      </c>
      <c r="F40" s="2">
        <v>20</v>
      </c>
      <c r="G40" s="2">
        <v>1</v>
      </c>
      <c r="H40" s="2">
        <v>0</v>
      </c>
      <c r="I40" s="2">
        <v>0</v>
      </c>
      <c r="J40" s="2" t="s">
        <v>4</v>
      </c>
      <c r="K40" s="2">
        <v>60</v>
      </c>
      <c r="L40" s="2">
        <v>1</v>
      </c>
      <c r="M40" s="2">
        <v>0</v>
      </c>
      <c r="N40" s="2">
        <v>0</v>
      </c>
      <c r="O40" s="2" t="s">
        <v>0</v>
      </c>
      <c r="P40" s="2">
        <v>1</v>
      </c>
      <c r="Q40" s="2">
        <v>0</v>
      </c>
      <c r="R40" s="2">
        <v>0</v>
      </c>
      <c r="T40" s="1" t="s">
        <v>43</v>
      </c>
    </row>
    <row r="41" spans="1:20" ht="13.5">
      <c r="A41" s="1" t="s">
        <v>12</v>
      </c>
      <c r="B41" s="2" t="s">
        <v>42</v>
      </c>
      <c r="C41" s="2">
        <v>1</v>
      </c>
      <c r="D41" s="2">
        <v>0</v>
      </c>
      <c r="E41" s="2">
        <v>0</v>
      </c>
      <c r="F41" s="2">
        <v>20</v>
      </c>
      <c r="G41" s="2">
        <v>2</v>
      </c>
      <c r="H41" s="2">
        <v>0</v>
      </c>
      <c r="I41" s="2">
        <v>0</v>
      </c>
      <c r="J41" s="2" t="s">
        <v>4</v>
      </c>
      <c r="K41" s="2">
        <v>60</v>
      </c>
      <c r="L41" s="2">
        <v>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T41" s="1" t="s">
        <v>44</v>
      </c>
    </row>
    <row r="42" ht="13.5">
      <c r="A42" s="39" t="s">
        <v>73</v>
      </c>
    </row>
    <row r="43" spans="1:20" ht="13.5">
      <c r="A43" s="1" t="s">
        <v>1</v>
      </c>
      <c r="B43" s="2">
        <v>48</v>
      </c>
      <c r="C43" s="2" t="s">
        <v>36</v>
      </c>
      <c r="D43" s="2">
        <v>54</v>
      </c>
      <c r="E43" s="2">
        <v>46</v>
      </c>
      <c r="F43" s="2">
        <v>49</v>
      </c>
      <c r="G43" s="2">
        <v>58</v>
      </c>
      <c r="H43" s="2">
        <v>30</v>
      </c>
      <c r="I43" s="2">
        <v>30</v>
      </c>
      <c r="J43" s="2" t="s">
        <v>4</v>
      </c>
      <c r="K43" s="17" t="s">
        <v>74</v>
      </c>
      <c r="L43" s="17" t="s">
        <v>37</v>
      </c>
      <c r="M43" s="17">
        <v>68</v>
      </c>
      <c r="N43" s="17" t="s">
        <v>45</v>
      </c>
      <c r="O43" s="2">
        <v>0</v>
      </c>
      <c r="P43" s="2">
        <v>0</v>
      </c>
      <c r="Q43" s="2">
        <v>1</v>
      </c>
      <c r="R43" s="2">
        <v>0</v>
      </c>
      <c r="T43" s="1" t="s">
        <v>75</v>
      </c>
    </row>
    <row r="44" spans="1:20" ht="13.5">
      <c r="A44" s="1" t="s">
        <v>7</v>
      </c>
      <c r="B44" s="2">
        <v>8</v>
      </c>
      <c r="C44" s="2" t="s">
        <v>21</v>
      </c>
      <c r="D44" s="2">
        <v>3</v>
      </c>
      <c r="E44" s="2">
        <v>7</v>
      </c>
      <c r="F44" s="2">
        <v>8</v>
      </c>
      <c r="G44" s="2">
        <v>43</v>
      </c>
      <c r="H44" s="2" t="s">
        <v>46</v>
      </c>
      <c r="I44" s="2">
        <v>2</v>
      </c>
      <c r="J44" s="2" t="s">
        <v>4</v>
      </c>
      <c r="K44" s="2">
        <v>18</v>
      </c>
      <c r="L44" s="2" t="s">
        <v>30</v>
      </c>
      <c r="M44" s="2">
        <v>0</v>
      </c>
      <c r="N44" s="2">
        <v>0</v>
      </c>
      <c r="O44" s="2" t="s">
        <v>0</v>
      </c>
      <c r="P44" s="2">
        <v>0</v>
      </c>
      <c r="Q44" s="2">
        <v>0</v>
      </c>
      <c r="R44" s="2">
        <v>0</v>
      </c>
      <c r="T44" s="1" t="s">
        <v>53</v>
      </c>
    </row>
    <row r="45" spans="1:20" ht="13.5">
      <c r="A45" s="1" t="s">
        <v>11</v>
      </c>
      <c r="B45" s="2" t="s">
        <v>42</v>
      </c>
      <c r="C45" s="2">
        <v>0</v>
      </c>
      <c r="D45" s="2">
        <v>0</v>
      </c>
      <c r="E45" s="2">
        <v>0</v>
      </c>
      <c r="F45" s="2">
        <v>20</v>
      </c>
      <c r="G45" s="2">
        <v>1</v>
      </c>
      <c r="H45" s="2">
        <v>0</v>
      </c>
      <c r="I45" s="2">
        <v>0</v>
      </c>
      <c r="J45" s="2" t="s">
        <v>4</v>
      </c>
      <c r="K45" s="2">
        <v>60</v>
      </c>
      <c r="L45" s="2">
        <v>1</v>
      </c>
      <c r="M45" s="2">
        <v>0</v>
      </c>
      <c r="N45" s="2">
        <v>0</v>
      </c>
      <c r="O45" s="2" t="s">
        <v>0</v>
      </c>
      <c r="P45" s="2">
        <v>1</v>
      </c>
      <c r="Q45" s="2">
        <v>0</v>
      </c>
      <c r="R45" s="2">
        <v>0</v>
      </c>
      <c r="T45" s="1" t="s">
        <v>43</v>
      </c>
    </row>
    <row r="46" spans="1:20" ht="13.5">
      <c r="A46" s="1" t="s">
        <v>12</v>
      </c>
      <c r="B46" s="2" t="s">
        <v>42</v>
      </c>
      <c r="C46" s="2">
        <v>1</v>
      </c>
      <c r="D46" s="2">
        <v>0</v>
      </c>
      <c r="E46" s="2">
        <v>0</v>
      </c>
      <c r="F46" s="2">
        <v>20</v>
      </c>
      <c r="G46" s="2">
        <v>2</v>
      </c>
      <c r="H46" s="2">
        <v>0</v>
      </c>
      <c r="I46" s="2">
        <v>0</v>
      </c>
      <c r="J46" s="2" t="s">
        <v>4</v>
      </c>
      <c r="K46" s="2">
        <v>60</v>
      </c>
      <c r="L46" s="2">
        <v>2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T46" s="1" t="s">
        <v>44</v>
      </c>
    </row>
    <row r="48" ht="13.5">
      <c r="A48" s="40" t="s">
        <v>70</v>
      </c>
    </row>
    <row r="49" spans="1:21" ht="13.5">
      <c r="A49" s="39" t="s">
        <v>76</v>
      </c>
      <c r="U49" s="9" t="s">
        <v>77</v>
      </c>
    </row>
    <row r="50" spans="1:21" ht="13.5">
      <c r="A50" s="1" t="s">
        <v>1</v>
      </c>
      <c r="B50" s="2" t="s">
        <v>40</v>
      </c>
      <c r="C50" s="2">
        <v>49</v>
      </c>
      <c r="D50" s="2">
        <v>52</v>
      </c>
      <c r="E50" s="2">
        <v>52</v>
      </c>
      <c r="F50" s="2" t="s">
        <v>36</v>
      </c>
      <c r="G50" s="2">
        <v>52</v>
      </c>
      <c r="H50" s="2">
        <v>30</v>
      </c>
      <c r="I50" s="2">
        <v>30</v>
      </c>
      <c r="J50" s="2" t="s">
        <v>4</v>
      </c>
      <c r="K50" s="5" t="s">
        <v>33</v>
      </c>
      <c r="L50" s="5">
        <v>76</v>
      </c>
      <c r="M50" s="5">
        <v>68</v>
      </c>
      <c r="N50" s="5" t="s">
        <v>45</v>
      </c>
      <c r="O50" s="2">
        <v>0</v>
      </c>
      <c r="P50" s="2">
        <v>0</v>
      </c>
      <c r="Q50" s="17" t="s">
        <v>78</v>
      </c>
      <c r="R50" s="17">
        <v>0</v>
      </c>
      <c r="T50" s="1" t="s">
        <v>79</v>
      </c>
      <c r="U50" s="21" t="s">
        <v>80</v>
      </c>
    </row>
    <row r="51" spans="1:21" ht="13.5">
      <c r="A51" s="1" t="s">
        <v>7</v>
      </c>
      <c r="B51" s="2">
        <v>8</v>
      </c>
      <c r="C51" s="2" t="s">
        <v>21</v>
      </c>
      <c r="D51" s="2">
        <v>3</v>
      </c>
      <c r="E51" s="2">
        <v>7</v>
      </c>
      <c r="F51" s="8">
        <v>1</v>
      </c>
      <c r="G51" s="2">
        <v>0</v>
      </c>
      <c r="H51" s="2">
        <v>1</v>
      </c>
      <c r="I51" s="2">
        <v>0</v>
      </c>
      <c r="J51" s="2" t="s">
        <v>4</v>
      </c>
      <c r="K51" s="2" t="s">
        <v>24</v>
      </c>
      <c r="L51" s="2" t="s">
        <v>26</v>
      </c>
      <c r="M51" s="2">
        <v>0</v>
      </c>
      <c r="N51" s="2">
        <v>0</v>
      </c>
      <c r="O51" s="13">
        <v>45</v>
      </c>
      <c r="P51" s="13" t="s">
        <v>25</v>
      </c>
      <c r="Q51" s="13">
        <v>68</v>
      </c>
      <c r="R51" s="13" t="s">
        <v>45</v>
      </c>
      <c r="T51" s="1" t="s">
        <v>81</v>
      </c>
      <c r="U51" s="14" t="str">
        <f>TEXT(R51,"00")&amp;TEXT(Q51,"00")&amp;TEXT(P51,"00")&amp;TEXT(O51,"00")&amp;" - New Mirror Group ID"</f>
        <v>2B687C45 - New Mirror Group ID</v>
      </c>
    </row>
    <row r="52" spans="1:21" ht="13.5">
      <c r="A52" s="1" t="s">
        <v>11</v>
      </c>
      <c r="B52" s="18">
        <v>31</v>
      </c>
      <c r="C52" s="18">
        <v>7</v>
      </c>
      <c r="D52" s="18" t="s">
        <v>37</v>
      </c>
      <c r="E52" s="18" t="s">
        <v>10</v>
      </c>
      <c r="F52" s="5" t="s">
        <v>33</v>
      </c>
      <c r="G52" s="5">
        <v>76</v>
      </c>
      <c r="H52" s="5">
        <v>68</v>
      </c>
      <c r="I52" s="5" t="s">
        <v>45</v>
      </c>
      <c r="J52" s="2" t="s">
        <v>4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T52" s="1" t="s">
        <v>82</v>
      </c>
      <c r="U52" s="16" t="s">
        <v>83</v>
      </c>
    </row>
    <row r="53" spans="2:16" ht="13.5">
      <c r="B53" s="5" t="s">
        <v>33</v>
      </c>
      <c r="C53" s="5">
        <v>76</v>
      </c>
      <c r="D53" s="5">
        <v>68</v>
      </c>
      <c r="E53" s="5" t="s">
        <v>45</v>
      </c>
      <c r="F53" s="3" t="s">
        <v>84</v>
      </c>
      <c r="L53" s="18">
        <v>31</v>
      </c>
      <c r="M53" s="18">
        <v>7</v>
      </c>
      <c r="N53" s="18" t="s">
        <v>37</v>
      </c>
      <c r="O53" s="18" t="s">
        <v>10</v>
      </c>
      <c r="P53" s="3" t="s">
        <v>85</v>
      </c>
    </row>
    <row r="54" ht="13.5">
      <c r="A54" s="40" t="s">
        <v>86</v>
      </c>
    </row>
    <row r="55" ht="13.5">
      <c r="A55" s="39" t="s">
        <v>76</v>
      </c>
    </row>
    <row r="56" spans="1:21" ht="13.5">
      <c r="A56" s="1" t="s">
        <v>1</v>
      </c>
      <c r="B56" s="2" t="s">
        <v>40</v>
      </c>
      <c r="C56" s="2">
        <v>49</v>
      </c>
      <c r="D56" s="2">
        <v>52</v>
      </c>
      <c r="E56" s="2">
        <v>52</v>
      </c>
      <c r="F56" s="2" t="s">
        <v>36</v>
      </c>
      <c r="G56" s="2">
        <v>52</v>
      </c>
      <c r="H56" s="2">
        <v>30</v>
      </c>
      <c r="I56" s="2">
        <v>30</v>
      </c>
      <c r="J56" s="2" t="s">
        <v>4</v>
      </c>
      <c r="K56" s="5" t="s">
        <v>33</v>
      </c>
      <c r="L56" s="5">
        <v>76</v>
      </c>
      <c r="M56" s="5">
        <v>68</v>
      </c>
      <c r="N56" s="5" t="s">
        <v>45</v>
      </c>
      <c r="O56" s="2">
        <v>0</v>
      </c>
      <c r="P56" s="2">
        <v>0</v>
      </c>
      <c r="Q56" s="17" t="s">
        <v>36</v>
      </c>
      <c r="R56" s="2">
        <v>0</v>
      </c>
      <c r="T56" s="1" t="s">
        <v>87</v>
      </c>
      <c r="U56" s="22" t="s">
        <v>88</v>
      </c>
    </row>
    <row r="57" spans="1:21" ht="13.5">
      <c r="A57" s="1" t="s">
        <v>7</v>
      </c>
      <c r="B57" s="2">
        <v>8</v>
      </c>
      <c r="C57" s="2" t="s">
        <v>21</v>
      </c>
      <c r="D57" s="2">
        <v>3</v>
      </c>
      <c r="E57" s="2">
        <v>7</v>
      </c>
      <c r="F57" s="8">
        <v>2</v>
      </c>
      <c r="G57" s="2">
        <v>0</v>
      </c>
      <c r="H57" s="2">
        <v>1</v>
      </c>
      <c r="I57" s="2">
        <v>0</v>
      </c>
      <c r="J57" s="2" t="s">
        <v>4</v>
      </c>
      <c r="K57" s="2" t="s">
        <v>24</v>
      </c>
      <c r="L57" s="2" t="s">
        <v>26</v>
      </c>
      <c r="M57" s="2">
        <v>0</v>
      </c>
      <c r="N57" s="2">
        <v>0</v>
      </c>
      <c r="O57" s="13" t="s">
        <v>23</v>
      </c>
      <c r="P57" s="13" t="s">
        <v>89</v>
      </c>
      <c r="Q57" s="13">
        <v>68</v>
      </c>
      <c r="R57" s="13" t="s">
        <v>45</v>
      </c>
      <c r="T57" s="1" t="s">
        <v>90</v>
      </c>
      <c r="U57" s="14" t="str">
        <f>TEXT(R57,"00")&amp;TEXT(Q57,"00")&amp;TEXT(P57,"00")&amp;TEXT(O57,"00")&amp;" - New Mirror Group ID"</f>
        <v>2B687E5B - New Mirror Group ID</v>
      </c>
    </row>
    <row r="58" spans="1:20" ht="13.5">
      <c r="A58" s="1" t="s">
        <v>11</v>
      </c>
      <c r="B58" s="5" t="s">
        <v>33</v>
      </c>
      <c r="C58" s="5">
        <v>76</v>
      </c>
      <c r="D58" s="5">
        <v>68</v>
      </c>
      <c r="E58" s="5" t="s">
        <v>45</v>
      </c>
      <c r="F58" s="20" t="s">
        <v>74</v>
      </c>
      <c r="G58" s="20" t="s">
        <v>37</v>
      </c>
      <c r="H58" s="20">
        <v>68</v>
      </c>
      <c r="I58" s="20" t="s">
        <v>45</v>
      </c>
      <c r="J58" s="2" t="s">
        <v>4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T58" s="1" t="s">
        <v>91</v>
      </c>
    </row>
    <row r="59" spans="1:6" ht="13.5">
      <c r="A59" s="39" t="s">
        <v>95</v>
      </c>
      <c r="B59" s="3"/>
      <c r="C59" s="3"/>
      <c r="D59" s="3"/>
      <c r="E59" s="3"/>
      <c r="F59" s="3"/>
    </row>
    <row r="60" spans="1:20" ht="13.5">
      <c r="A60" s="1" t="s">
        <v>1</v>
      </c>
      <c r="B60" s="2" t="s">
        <v>40</v>
      </c>
      <c r="C60" s="2">
        <v>49</v>
      </c>
      <c r="D60" s="2">
        <v>52</v>
      </c>
      <c r="E60" s="2">
        <v>52</v>
      </c>
      <c r="F60" s="2" t="s">
        <v>36</v>
      </c>
      <c r="G60" s="2">
        <v>52</v>
      </c>
      <c r="H60" s="2">
        <v>30</v>
      </c>
      <c r="I60" s="2">
        <v>30</v>
      </c>
      <c r="J60" s="2" t="s">
        <v>4</v>
      </c>
      <c r="K60" s="20" t="s">
        <v>74</v>
      </c>
      <c r="L60" s="20" t="s">
        <v>37</v>
      </c>
      <c r="M60" s="20">
        <v>68</v>
      </c>
      <c r="N60" s="20" t="s">
        <v>45</v>
      </c>
      <c r="O60" s="2">
        <v>0</v>
      </c>
      <c r="P60" s="2">
        <v>0</v>
      </c>
      <c r="Q60" s="17">
        <v>13</v>
      </c>
      <c r="R60" s="2">
        <v>0</v>
      </c>
      <c r="T60" s="1" t="s">
        <v>96</v>
      </c>
    </row>
    <row r="61" spans="1:20" ht="13.5">
      <c r="A61" s="1" t="s">
        <v>7</v>
      </c>
      <c r="B61" s="2">
        <v>8</v>
      </c>
      <c r="C61" s="2" t="s">
        <v>21</v>
      </c>
      <c r="D61" s="2">
        <v>3</v>
      </c>
      <c r="E61" s="2">
        <v>7</v>
      </c>
      <c r="F61" s="8">
        <v>2</v>
      </c>
      <c r="G61" s="2">
        <v>0</v>
      </c>
      <c r="H61" s="2">
        <v>1</v>
      </c>
      <c r="I61" s="2">
        <v>0</v>
      </c>
      <c r="J61" s="2" t="s">
        <v>4</v>
      </c>
      <c r="K61" s="2" t="s">
        <v>24</v>
      </c>
      <c r="L61" s="2" t="s">
        <v>26</v>
      </c>
      <c r="M61" s="2">
        <v>0</v>
      </c>
      <c r="N61" s="2">
        <v>0</v>
      </c>
      <c r="O61" s="13" t="s">
        <v>23</v>
      </c>
      <c r="P61" s="13" t="s">
        <v>89</v>
      </c>
      <c r="Q61" s="13">
        <v>68</v>
      </c>
      <c r="R61" s="13" t="s">
        <v>45</v>
      </c>
      <c r="T61" s="1" t="s">
        <v>90</v>
      </c>
    </row>
    <row r="62" spans="1:20" ht="13.5">
      <c r="A62" s="1" t="s">
        <v>11</v>
      </c>
      <c r="B62" s="5" t="s">
        <v>33</v>
      </c>
      <c r="C62" s="5">
        <v>76</v>
      </c>
      <c r="D62" s="5">
        <v>68</v>
      </c>
      <c r="E62" s="5" t="s">
        <v>45</v>
      </c>
      <c r="F62" s="20" t="s">
        <v>74</v>
      </c>
      <c r="G62" s="20" t="s">
        <v>37</v>
      </c>
      <c r="H62" s="20">
        <v>68</v>
      </c>
      <c r="I62" s="20" t="s">
        <v>45</v>
      </c>
      <c r="J62" s="2" t="s">
        <v>4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T62" s="1" t="s">
        <v>91</v>
      </c>
    </row>
    <row r="64" spans="1:20" ht="13.5">
      <c r="A64" s="1" t="s">
        <v>132</v>
      </c>
      <c r="B64" s="5" t="s">
        <v>33</v>
      </c>
      <c r="C64" s="5">
        <v>76</v>
      </c>
      <c r="D64" s="5">
        <v>68</v>
      </c>
      <c r="E64" s="5" t="s">
        <v>45</v>
      </c>
      <c r="F64" s="3" t="s">
        <v>92</v>
      </c>
      <c r="M64" s="20" t="s">
        <v>74</v>
      </c>
      <c r="N64" s="20" t="s">
        <v>37</v>
      </c>
      <c r="O64" s="20">
        <v>68</v>
      </c>
      <c r="P64" s="20" t="s">
        <v>45</v>
      </c>
      <c r="Q64" s="2" t="s">
        <v>93</v>
      </c>
      <c r="R64" s="8">
        <v>2</v>
      </c>
      <c r="S64" s="2" t="s">
        <v>131</v>
      </c>
      <c r="T64" s="16" t="s">
        <v>94</v>
      </c>
    </row>
    <row r="67" ht="13.5">
      <c r="A67" s="40" t="s">
        <v>97</v>
      </c>
    </row>
    <row r="68" spans="1:21" ht="13.5">
      <c r="A68" s="39" t="s">
        <v>76</v>
      </c>
      <c r="U68" s="9" t="s">
        <v>98</v>
      </c>
    </row>
    <row r="69" spans="1:21" ht="13.5">
      <c r="A69" s="1" t="s">
        <v>1</v>
      </c>
      <c r="B69" s="2" t="s">
        <v>40</v>
      </c>
      <c r="C69" s="2">
        <v>49</v>
      </c>
      <c r="D69" s="2">
        <v>52</v>
      </c>
      <c r="E69" s="2">
        <v>52</v>
      </c>
      <c r="F69" s="2" t="s">
        <v>36</v>
      </c>
      <c r="G69" s="2">
        <v>52</v>
      </c>
      <c r="H69" s="2">
        <v>30</v>
      </c>
      <c r="I69" s="2">
        <v>30</v>
      </c>
      <c r="J69" s="2" t="s">
        <v>4</v>
      </c>
      <c r="K69" s="5" t="s">
        <v>33</v>
      </c>
      <c r="L69" s="5">
        <v>76</v>
      </c>
      <c r="M69" s="5">
        <v>68</v>
      </c>
      <c r="N69" s="5" t="s">
        <v>45</v>
      </c>
      <c r="O69" s="2">
        <v>0</v>
      </c>
      <c r="P69" s="2">
        <v>0</v>
      </c>
      <c r="Q69" s="17">
        <v>65</v>
      </c>
      <c r="R69" s="2">
        <v>0</v>
      </c>
      <c r="T69" s="1" t="s">
        <v>99</v>
      </c>
      <c r="U69" s="22" t="s">
        <v>100</v>
      </c>
    </row>
    <row r="70" spans="1:21" ht="13.5">
      <c r="A70" s="1" t="s">
        <v>7</v>
      </c>
      <c r="B70" s="2">
        <v>8</v>
      </c>
      <c r="C70" s="2" t="s">
        <v>21</v>
      </c>
      <c r="D70" s="2">
        <v>3</v>
      </c>
      <c r="E70" s="2">
        <v>7</v>
      </c>
      <c r="F70" s="8">
        <v>0</v>
      </c>
      <c r="G70" s="2">
        <v>0</v>
      </c>
      <c r="H70" s="32">
        <v>1</v>
      </c>
      <c r="I70" s="2">
        <v>0</v>
      </c>
      <c r="J70" s="2" t="s">
        <v>4</v>
      </c>
      <c r="K70" s="2" t="s">
        <v>24</v>
      </c>
      <c r="L70" s="2" t="s">
        <v>26</v>
      </c>
      <c r="M70" s="2">
        <v>0</v>
      </c>
      <c r="N70" s="2">
        <v>0</v>
      </c>
      <c r="O70" s="13">
        <v>46</v>
      </c>
      <c r="P70" s="13">
        <v>84</v>
      </c>
      <c r="Q70" s="13">
        <v>68</v>
      </c>
      <c r="R70" s="13" t="s">
        <v>45</v>
      </c>
      <c r="T70" s="1" t="s">
        <v>102</v>
      </c>
      <c r="U70" s="14" t="str">
        <f>TEXT(R70,"00")&amp;TEXT(Q70,"00")&amp;TEXT(P70,"00")&amp;TEXT(O70,"00")&amp;" - New Mirror Group ID"</f>
        <v>2B688446 - New Mirror Group ID</v>
      </c>
    </row>
    <row r="71" spans="1:21" ht="13.5">
      <c r="A71" s="1" t="s">
        <v>11</v>
      </c>
      <c r="B71" s="5" t="s">
        <v>33</v>
      </c>
      <c r="C71" s="5">
        <v>76</v>
      </c>
      <c r="D71" s="5">
        <v>68</v>
      </c>
      <c r="E71" s="5" t="s">
        <v>45</v>
      </c>
      <c r="F71" s="20" t="s">
        <v>74</v>
      </c>
      <c r="G71" s="20" t="s">
        <v>37</v>
      </c>
      <c r="H71" s="20">
        <v>68</v>
      </c>
      <c r="I71" s="20" t="s">
        <v>45</v>
      </c>
      <c r="J71" s="2" t="s">
        <v>4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T71" s="1" t="s">
        <v>91</v>
      </c>
      <c r="U71" s="14" t="s">
        <v>103</v>
      </c>
    </row>
    <row r="72" spans="1:21" ht="13.5">
      <c r="A72" s="39" t="s">
        <v>95</v>
      </c>
      <c r="T72" s="23" t="s">
        <v>101</v>
      </c>
      <c r="U72" s="33" t="s">
        <v>121</v>
      </c>
    </row>
    <row r="73" spans="1:20" ht="13.5">
      <c r="A73" s="1" t="s">
        <v>1</v>
      </c>
      <c r="B73" s="2" t="s">
        <v>40</v>
      </c>
      <c r="C73" s="2">
        <v>49</v>
      </c>
      <c r="D73" s="2">
        <v>52</v>
      </c>
      <c r="E73" s="2">
        <v>52</v>
      </c>
      <c r="F73" s="2" t="s">
        <v>36</v>
      </c>
      <c r="G73" s="2">
        <v>52</v>
      </c>
      <c r="H73" s="2">
        <v>30</v>
      </c>
      <c r="I73" s="2">
        <v>30</v>
      </c>
      <c r="J73" s="2" t="s">
        <v>4</v>
      </c>
      <c r="K73" s="20" t="s">
        <v>74</v>
      </c>
      <c r="L73" s="20" t="s">
        <v>37</v>
      </c>
      <c r="M73" s="20">
        <v>68</v>
      </c>
      <c r="N73" s="20" t="s">
        <v>45</v>
      </c>
      <c r="O73" s="2">
        <v>0</v>
      </c>
      <c r="P73" s="2">
        <v>0</v>
      </c>
      <c r="Q73" s="17">
        <v>29</v>
      </c>
      <c r="R73" s="2">
        <v>0</v>
      </c>
      <c r="T73" s="1" t="s">
        <v>104</v>
      </c>
    </row>
    <row r="74" spans="1:20" ht="13.5">
      <c r="A74" s="1" t="s">
        <v>7</v>
      </c>
      <c r="B74" s="2">
        <v>8</v>
      </c>
      <c r="C74" s="2" t="s">
        <v>21</v>
      </c>
      <c r="D74" s="2">
        <v>3</v>
      </c>
      <c r="E74" s="2">
        <v>7</v>
      </c>
      <c r="F74" s="8">
        <v>0</v>
      </c>
      <c r="G74" s="2">
        <v>0</v>
      </c>
      <c r="H74" s="2">
        <v>1</v>
      </c>
      <c r="I74" s="2">
        <v>0</v>
      </c>
      <c r="J74" s="2" t="s">
        <v>4</v>
      </c>
      <c r="K74" s="2" t="s">
        <v>24</v>
      </c>
      <c r="L74" s="2" t="s">
        <v>26</v>
      </c>
      <c r="M74" s="2">
        <v>0</v>
      </c>
      <c r="N74" s="2">
        <v>0</v>
      </c>
      <c r="O74" s="13">
        <v>46</v>
      </c>
      <c r="P74" s="13">
        <v>84</v>
      </c>
      <c r="Q74" s="13">
        <v>68</v>
      </c>
      <c r="R74" s="13" t="s">
        <v>45</v>
      </c>
      <c r="T74" s="1" t="s">
        <v>102</v>
      </c>
    </row>
    <row r="75" spans="1:20" ht="13.5">
      <c r="A75" s="1" t="s">
        <v>11</v>
      </c>
      <c r="B75" s="5" t="s">
        <v>33</v>
      </c>
      <c r="C75" s="5">
        <v>76</v>
      </c>
      <c r="D75" s="5">
        <v>68</v>
      </c>
      <c r="E75" s="5" t="s">
        <v>45</v>
      </c>
      <c r="F75" s="20" t="s">
        <v>74</v>
      </c>
      <c r="G75" s="20" t="s">
        <v>37</v>
      </c>
      <c r="H75" s="20">
        <v>68</v>
      </c>
      <c r="I75" s="20" t="s">
        <v>45</v>
      </c>
      <c r="J75" s="2" t="s">
        <v>4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T75" s="1" t="s">
        <v>91</v>
      </c>
    </row>
    <row r="76" ht="13.5">
      <c r="T76" s="23" t="s">
        <v>101</v>
      </c>
    </row>
    <row r="78" spans="1:21" ht="13.5">
      <c r="A78" s="1">
        <v>32</v>
      </c>
      <c r="B78" s="2">
        <v>244</v>
      </c>
      <c r="C78" s="2">
        <v>45</v>
      </c>
      <c r="U78" s="40" t="s">
        <v>138</v>
      </c>
    </row>
    <row r="79" spans="1:21" ht="13.5">
      <c r="A79" s="1" t="s">
        <v>1</v>
      </c>
      <c r="B79" s="4" t="s">
        <v>2</v>
      </c>
      <c r="C79" s="4">
        <v>65</v>
      </c>
      <c r="D79" s="4">
        <v>74</v>
      </c>
      <c r="E79" s="4">
        <v>57</v>
      </c>
      <c r="F79" s="4">
        <v>61</v>
      </c>
      <c r="G79" s="4">
        <v>72</v>
      </c>
      <c r="H79" s="4">
        <v>65</v>
      </c>
      <c r="I79" s="4">
        <v>20</v>
      </c>
      <c r="J79" s="4" t="s">
        <v>4</v>
      </c>
      <c r="K79" s="4">
        <v>56</v>
      </c>
      <c r="L79" s="4" t="s">
        <v>5</v>
      </c>
      <c r="M79" s="4" t="s">
        <v>39</v>
      </c>
      <c r="N79" s="4">
        <v>75</v>
      </c>
      <c r="O79" s="4" t="s">
        <v>9</v>
      </c>
      <c r="P79" s="4">
        <v>65</v>
      </c>
      <c r="Q79" s="4">
        <v>73</v>
      </c>
      <c r="R79" s="4">
        <v>0</v>
      </c>
      <c r="T79" s="1" t="s">
        <v>105</v>
      </c>
      <c r="U79" s="10" t="s">
        <v>128</v>
      </c>
    </row>
    <row r="80" spans="1:21" ht="13.5">
      <c r="A80" s="1" t="s">
        <v>7</v>
      </c>
      <c r="B80" s="8">
        <v>2</v>
      </c>
      <c r="C80" s="8">
        <v>0</v>
      </c>
      <c r="D80" s="8">
        <v>0</v>
      </c>
      <c r="E80" s="8">
        <v>0</v>
      </c>
      <c r="F80" s="2">
        <v>0</v>
      </c>
      <c r="G80" s="2">
        <v>0</v>
      </c>
      <c r="H80" s="2">
        <v>0</v>
      </c>
      <c r="I80" s="2">
        <v>0</v>
      </c>
      <c r="J80" s="2" t="s">
        <v>4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T80" s="1" t="s">
        <v>106</v>
      </c>
      <c r="U80" s="16" t="str">
        <f>"10 "&amp;TEXT(E80,"00")&amp;TEXT(D80,"00")&amp;TEXT(C80,"00")&amp;TEXT(B80,"00")&amp;" - Number of volumes"</f>
        <v>10 00000002 - Number of volumes</v>
      </c>
    </row>
    <row r="81" spans="1:21" ht="13.5">
      <c r="A81" s="1" t="s">
        <v>11</v>
      </c>
      <c r="B81" s="19">
        <v>3</v>
      </c>
      <c r="C81" s="18">
        <v>53</v>
      </c>
      <c r="D81" s="18">
        <v>59</v>
      </c>
      <c r="E81" s="18">
        <v>53</v>
      </c>
      <c r="F81" s="18">
        <v>0</v>
      </c>
      <c r="G81" s="18">
        <v>0</v>
      </c>
      <c r="H81" s="18">
        <v>0</v>
      </c>
      <c r="I81" s="18">
        <v>0</v>
      </c>
      <c r="J81" s="18" t="s">
        <v>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T81" s="1" t="s">
        <v>107</v>
      </c>
      <c r="U81" s="24" t="s">
        <v>130</v>
      </c>
    </row>
    <row r="82" spans="1:21" ht="13.5">
      <c r="A82" s="1" t="s">
        <v>12</v>
      </c>
      <c r="B82" s="2">
        <v>0</v>
      </c>
      <c r="C82" s="2">
        <v>0</v>
      </c>
      <c r="D82" s="2">
        <v>0</v>
      </c>
      <c r="E82" s="2">
        <v>0</v>
      </c>
      <c r="F82" s="6">
        <v>7</v>
      </c>
      <c r="G82" s="26">
        <v>1</v>
      </c>
      <c r="H82" s="2">
        <v>0</v>
      </c>
      <c r="I82" s="2">
        <v>0</v>
      </c>
      <c r="J82" s="2" t="s">
        <v>4</v>
      </c>
      <c r="K82" s="5" t="s">
        <v>0</v>
      </c>
      <c r="L82" s="5">
        <v>0</v>
      </c>
      <c r="M82" s="5">
        <v>0</v>
      </c>
      <c r="N82" s="5">
        <v>0</v>
      </c>
      <c r="O82" s="11">
        <v>0</v>
      </c>
      <c r="P82" s="11">
        <v>0</v>
      </c>
      <c r="Q82" s="11">
        <v>80</v>
      </c>
      <c r="R82" s="11">
        <v>0</v>
      </c>
      <c r="T82" s="1" t="s">
        <v>108</v>
      </c>
      <c r="U82" s="21" t="s">
        <v>129</v>
      </c>
    </row>
    <row r="83" spans="1:21" ht="13.5">
      <c r="A83" s="1" t="s">
        <v>13</v>
      </c>
      <c r="B83" s="31">
        <v>0</v>
      </c>
      <c r="C83" s="31">
        <v>0</v>
      </c>
      <c r="D83" s="31">
        <v>1</v>
      </c>
      <c r="E83" s="31">
        <v>0</v>
      </c>
      <c r="F83" s="2">
        <v>0</v>
      </c>
      <c r="G83" s="2">
        <v>0</v>
      </c>
      <c r="H83" s="2">
        <v>0</v>
      </c>
      <c r="I83" s="2">
        <v>0</v>
      </c>
      <c r="J83" s="2" t="s">
        <v>4</v>
      </c>
      <c r="K83" s="2">
        <v>0</v>
      </c>
      <c r="L83" s="2">
        <v>0</v>
      </c>
      <c r="M83" s="2">
        <v>0</v>
      </c>
      <c r="N83" s="2">
        <v>0</v>
      </c>
      <c r="O83" s="2">
        <v>4</v>
      </c>
      <c r="P83" s="2">
        <v>0</v>
      </c>
      <c r="Q83" s="2">
        <v>0</v>
      </c>
      <c r="R83" s="2">
        <v>0</v>
      </c>
      <c r="T83" s="1" t="s">
        <v>109</v>
      </c>
      <c r="U83" s="25" t="s">
        <v>133</v>
      </c>
    </row>
    <row r="84" spans="1:21" ht="13.5">
      <c r="A84" s="1" t="s">
        <v>14</v>
      </c>
      <c r="B84" s="2">
        <v>10</v>
      </c>
      <c r="C84" s="2">
        <v>0</v>
      </c>
      <c r="D84" s="2">
        <v>0</v>
      </c>
      <c r="E84" s="2">
        <v>0</v>
      </c>
      <c r="F84" s="2">
        <v>15</v>
      </c>
      <c r="G84" s="2">
        <v>0</v>
      </c>
      <c r="H84" s="2">
        <v>0</v>
      </c>
      <c r="I84" s="2">
        <v>0</v>
      </c>
      <c r="J84" s="2" t="s">
        <v>4</v>
      </c>
      <c r="K84" s="2">
        <v>0</v>
      </c>
      <c r="L84" s="2">
        <v>0</v>
      </c>
      <c r="M84" s="2">
        <v>0</v>
      </c>
      <c r="N84" s="2">
        <v>0</v>
      </c>
      <c r="O84" s="19">
        <v>4</v>
      </c>
      <c r="P84" s="18">
        <v>56</v>
      </c>
      <c r="Q84" s="18" t="s">
        <v>36</v>
      </c>
      <c r="R84" s="18" t="s">
        <v>32</v>
      </c>
      <c r="T84" s="1" t="s">
        <v>110</v>
      </c>
      <c r="U84" s="27" t="s">
        <v>111</v>
      </c>
    </row>
    <row r="85" spans="1:21" ht="13.5">
      <c r="A85" s="1" t="s">
        <v>15</v>
      </c>
      <c r="B85" s="18">
        <v>31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 t="s">
        <v>4</v>
      </c>
      <c r="K85" s="18">
        <v>0</v>
      </c>
      <c r="L85" s="18">
        <v>0</v>
      </c>
      <c r="M85" s="18">
        <v>0</v>
      </c>
      <c r="N85" s="18">
        <v>0</v>
      </c>
      <c r="O85" s="2">
        <v>0</v>
      </c>
      <c r="P85" s="2">
        <v>0</v>
      </c>
      <c r="Q85" s="2">
        <v>0</v>
      </c>
      <c r="R85" s="2">
        <v>0</v>
      </c>
      <c r="T85" s="1" t="s">
        <v>112</v>
      </c>
      <c r="U85" s="28" t="s">
        <v>113</v>
      </c>
    </row>
    <row r="86" spans="1:21" ht="13.5">
      <c r="A86" s="1" t="s">
        <v>16</v>
      </c>
      <c r="B86" s="6">
        <v>7</v>
      </c>
      <c r="C86" s="26">
        <v>1</v>
      </c>
      <c r="D86" s="2">
        <v>0</v>
      </c>
      <c r="E86" s="2">
        <v>0</v>
      </c>
      <c r="F86" s="5" t="s">
        <v>0</v>
      </c>
      <c r="G86" s="5">
        <v>0</v>
      </c>
      <c r="H86" s="5">
        <v>80</v>
      </c>
      <c r="I86" s="5">
        <v>0</v>
      </c>
      <c r="J86" s="2" t="s">
        <v>4</v>
      </c>
      <c r="K86" s="11">
        <v>68</v>
      </c>
      <c r="L86" s="11">
        <v>42</v>
      </c>
      <c r="M86" s="11" t="s">
        <v>114</v>
      </c>
      <c r="N86" s="11">
        <v>1</v>
      </c>
      <c r="O86" s="31">
        <v>84</v>
      </c>
      <c r="P86" s="31" t="s">
        <v>35</v>
      </c>
      <c r="Q86" s="31">
        <v>3</v>
      </c>
      <c r="R86" s="31">
        <v>0</v>
      </c>
      <c r="T86" s="1" t="s">
        <v>115</v>
      </c>
      <c r="U86" s="29" t="s">
        <v>116</v>
      </c>
    </row>
    <row r="87" spans="1:21" ht="13.5">
      <c r="A87" s="1" t="s">
        <v>17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 t="s">
        <v>4</v>
      </c>
      <c r="K87" s="2">
        <v>4</v>
      </c>
      <c r="L87" s="2">
        <v>0</v>
      </c>
      <c r="M87" s="2">
        <v>0</v>
      </c>
      <c r="N87" s="2">
        <v>0</v>
      </c>
      <c r="O87" s="2" t="s">
        <v>117</v>
      </c>
      <c r="P87" s="2">
        <v>0</v>
      </c>
      <c r="Q87" s="2">
        <v>0</v>
      </c>
      <c r="R87" s="2">
        <v>0</v>
      </c>
      <c r="T87" s="1" t="s">
        <v>118</v>
      </c>
      <c r="U87" s="30" t="s">
        <v>119</v>
      </c>
    </row>
    <row r="88" spans="1:20" ht="13.5">
      <c r="A88" s="1" t="s">
        <v>18</v>
      </c>
      <c r="B88" s="2">
        <v>40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 t="s">
        <v>4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T88" s="1" t="s">
        <v>120</v>
      </c>
    </row>
    <row r="91" ht="13.5">
      <c r="S91" s="1"/>
    </row>
    <row r="92" spans="3:19" ht="13.5">
      <c r="C92" s="1"/>
      <c r="D92" s="1"/>
      <c r="E92" s="1" t="s">
        <v>126</v>
      </c>
      <c r="F92" s="1"/>
      <c r="G92" s="1"/>
      <c r="H92" s="1"/>
      <c r="I92" s="1"/>
      <c r="J92" s="1"/>
      <c r="K92" s="1"/>
      <c r="L92" s="1"/>
      <c r="M92" s="1"/>
      <c r="N92" s="1"/>
      <c r="O92" s="1" t="str">
        <f>LEFT("0000000",8-LEN(HEX2BIN(MID(E$95,1,2))))&amp;HEX2BIN(MID(E$95,1,2))</f>
        <v>00100101</v>
      </c>
      <c r="P92" s="1"/>
      <c r="Q92" s="1"/>
      <c r="R92" s="1"/>
      <c r="S92" s="1"/>
    </row>
    <row r="93" spans="3:19" ht="13.5">
      <c r="C93" s="1"/>
      <c r="D93" s="1"/>
      <c r="E93" s="1" t="s">
        <v>125</v>
      </c>
      <c r="F93" s="1"/>
      <c r="G93" s="1"/>
      <c r="H93" s="1"/>
      <c r="I93" s="1"/>
      <c r="J93" s="1"/>
      <c r="K93" s="1"/>
      <c r="L93" s="1"/>
      <c r="M93" s="1"/>
      <c r="N93" s="1"/>
      <c r="O93" s="1" t="str">
        <f>LEFT("0000000",8-LEN(HEX2BIN(MID(E$95,3,2))))&amp;HEX2BIN(MID(E$95,3,2))</f>
        <v>01111001</v>
      </c>
      <c r="P93" s="1"/>
      <c r="Q93" s="1"/>
      <c r="R93" s="1"/>
      <c r="S93" s="1"/>
    </row>
    <row r="94" spans="3:19" ht="13.5">
      <c r="C94" s="1"/>
      <c r="D94" s="1"/>
      <c r="E94" s="1" t="s">
        <v>124</v>
      </c>
      <c r="F94" s="1"/>
      <c r="G94" s="1"/>
      <c r="H94" s="1"/>
      <c r="I94" s="1"/>
      <c r="J94" s="1"/>
      <c r="K94" s="1"/>
      <c r="L94" s="1"/>
      <c r="M94" s="1"/>
      <c r="N94" s="1"/>
      <c r="O94" s="1" t="str">
        <f>LEFT("0000000",8-LEN(HEX2BIN(MID(E$95,5,2))))&amp;HEX2BIN(MID(E$95,5,2))</f>
        <v>01111001</v>
      </c>
      <c r="P94" s="1"/>
      <c r="Q94" s="1"/>
      <c r="R94" s="1"/>
      <c r="S94" s="1"/>
    </row>
    <row r="95" spans="3:19" ht="13.5">
      <c r="C95" s="1"/>
      <c r="D95" s="1"/>
      <c r="E95" s="41" t="s">
        <v>126</v>
      </c>
      <c r="F95" s="44"/>
      <c r="G95" s="44"/>
      <c r="H95" s="1"/>
      <c r="I95" s="1"/>
      <c r="J95" s="1"/>
      <c r="K95" s="1"/>
      <c r="L95" s="1"/>
      <c r="M95" s="1"/>
      <c r="N95" s="1"/>
      <c r="O95" s="1" t="str">
        <f>LEFT("0000000",8-LEN(HEX2BIN(MID(E$95,7,2))))&amp;HEX2BIN(MID(E$95,7,2))</f>
        <v>00101101</v>
      </c>
      <c r="P95" s="1"/>
      <c r="Q95" s="1"/>
      <c r="R95" s="1"/>
      <c r="S95" s="1"/>
    </row>
    <row r="96" spans="3:19" ht="13.5">
      <c r="C96" s="1"/>
      <c r="D96" s="1"/>
      <c r="E96" s="46">
        <f>1980+ROUNDDOWN(HEX2DEC(MID(E95,1,2))/2,0)</f>
        <v>1998</v>
      </c>
      <c r="F96" s="46"/>
      <c r="G96" s="45" t="s">
        <v>147</v>
      </c>
      <c r="H96" s="37"/>
      <c r="I96" s="36"/>
      <c r="J96" s="35">
        <f>ROUNDDOWN(HEX2DEC(MID(E95,5,2))/8,0)</f>
        <v>15</v>
      </c>
      <c r="K96" s="45" t="s">
        <v>145</v>
      </c>
      <c r="L96" s="1"/>
      <c r="M96" s="1"/>
      <c r="N96" s="1"/>
      <c r="O96" s="46">
        <f>1980+BIN2DEC(MID(O92,1,7))</f>
        <v>1998</v>
      </c>
      <c r="P96" s="46"/>
      <c r="Q96" s="1"/>
      <c r="R96" s="1">
        <f>BIN2DEC(MID(O94,1,5))</f>
        <v>15</v>
      </c>
      <c r="S96" s="1"/>
    </row>
    <row r="97" spans="3:19" ht="13.5">
      <c r="C97" s="1"/>
      <c r="D97" s="1"/>
      <c r="E97" s="1"/>
      <c r="F97" s="37">
        <f>BIN2DEC(MID(LEFT("0000000",8-LEN(HEX2BIN(MID(E95,2,2))))&amp;HEX2BIN(MID(E95,2,2)),4,4))</f>
        <v>11</v>
      </c>
      <c r="G97" s="45" t="s">
        <v>148</v>
      </c>
      <c r="H97" s="37"/>
      <c r="I97" s="36"/>
      <c r="J97" s="35">
        <f>BIN2DEC(MID(LEFT("0000000",8-LEN(HEX2BIN(MID(E95,6,2))))&amp;HEX2BIN(MID(E95,6,2)),2,6))</f>
        <v>9</v>
      </c>
      <c r="K97" s="45" t="s">
        <v>146</v>
      </c>
      <c r="L97" s="1"/>
      <c r="M97" s="1"/>
      <c r="N97" s="1"/>
      <c r="O97" s="1"/>
      <c r="P97" s="1">
        <f>BIN2DEC(MID(O92&amp;O93,8,4))</f>
        <v>11</v>
      </c>
      <c r="Q97" s="1"/>
      <c r="R97" s="1">
        <f>BIN2DEC(MID(O94&amp;O95,6,6))</f>
        <v>9</v>
      </c>
      <c r="S97" s="1"/>
    </row>
    <row r="98" spans="3:19" ht="13.5">
      <c r="C98" s="1"/>
      <c r="D98" s="1"/>
      <c r="E98" s="1"/>
      <c r="F98" s="37">
        <f>BIN2DEC(RIGHT("0000000"&amp;HEX2BIN(MID(E95,3,2)),5))</f>
        <v>25</v>
      </c>
      <c r="G98" s="45" t="s">
        <v>149</v>
      </c>
      <c r="H98" s="37"/>
      <c r="I98" s="36"/>
      <c r="J98" s="35">
        <f>BIN2DEC(RIGHT("0000000"&amp;HEX2BIN(MID(E95,7,2)),5))*2</f>
        <v>26</v>
      </c>
      <c r="K98" s="45" t="s">
        <v>150</v>
      </c>
      <c r="L98" s="1"/>
      <c r="M98" s="1"/>
      <c r="N98" s="1"/>
      <c r="O98" s="1"/>
      <c r="P98" s="1">
        <f>BIN2DEC(MID(O93,4,5))</f>
        <v>25</v>
      </c>
      <c r="Q98" s="1"/>
      <c r="R98" s="1">
        <f>BIN2DEC(MID(O95,4,5))*2</f>
        <v>26</v>
      </c>
      <c r="S98" s="1"/>
    </row>
    <row r="99" spans="3:19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15">
      <c r="C100" s="1"/>
      <c r="D100" s="1"/>
      <c r="E100" s="3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3:19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3:19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3:19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3:19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3:19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3:19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3:19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3:19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3:19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3:19" ht="13.5">
      <c r="C112" s="1"/>
      <c r="D112" s="1"/>
      <c r="E112" s="38" t="s">
        <v>127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13.5">
      <c r="S113" s="1"/>
    </row>
  </sheetData>
  <mergeCells count="2">
    <mergeCell ref="E96:F96"/>
    <mergeCell ref="O96:P96"/>
  </mergeCells>
  <hyperlinks>
    <hyperlink ref="E112" r:id="rId1" display="http://developer.novell.com/ndk/doc/clib/index.html?page=/ndk/doc/clib/mlti_enu/data/h7og9bk3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maques</cp:lastModifiedBy>
  <dcterms:created xsi:type="dcterms:W3CDTF">2002-11-21T17:17:31Z</dcterms:created>
  <dcterms:modified xsi:type="dcterms:W3CDTF">2003-12-15T21:14:25Z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